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leocollado/Dropbox/Code/Visium_IF_AD/raw-data/"/>
    </mc:Choice>
  </mc:AlternateContent>
  <xr:revisionPtr revIDLastSave="0" documentId="13_ncr:1_{EDC26107-9382-5B45-9BBC-A467BF36C50A}" xr6:coauthVersionLast="47" xr6:coauthVersionMax="47" xr10:uidLastSave="{00000000-0000-0000-0000-000000000000}"/>
  <bookViews>
    <workbookView xWindow="3180" yWindow="2000" windowWidth="27640" windowHeight="16940" xr2:uid="{F167968C-0496-B948-8B0F-AD6F54102453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W13" i="1" l="1"/>
  <c r="Q13" i="1"/>
  <c r="K13" i="1"/>
  <c r="L13" i="1" s="1"/>
  <c r="W12" i="1"/>
  <c r="Q12" i="1"/>
  <c r="K12" i="1"/>
  <c r="L12" i="1" s="1"/>
  <c r="W11" i="1"/>
  <c r="Q11" i="1"/>
  <c r="K11" i="1"/>
  <c r="L11" i="1" s="1"/>
  <c r="W10" i="1"/>
  <c r="Q10" i="1"/>
  <c r="K10" i="1"/>
  <c r="L10" i="1" s="1"/>
  <c r="W9" i="1"/>
  <c r="Q9" i="1"/>
  <c r="K9" i="1"/>
  <c r="L9" i="1" s="1"/>
  <c r="W8" i="1"/>
  <c r="Q8" i="1"/>
  <c r="K8" i="1"/>
  <c r="L8" i="1" s="1"/>
  <c r="W7" i="1"/>
  <c r="Q7" i="1"/>
  <c r="K7" i="1"/>
  <c r="L7" i="1" s="1"/>
  <c r="W6" i="1"/>
  <c r="Q6" i="1"/>
  <c r="K6" i="1"/>
  <c r="L6" i="1" s="1"/>
  <c r="W5" i="1" l="1"/>
  <c r="Q5" i="1"/>
  <c r="K5" i="1"/>
  <c r="L5" i="1" s="1"/>
  <c r="W4" i="1"/>
  <c r="Q4" i="1"/>
  <c r="K4" i="1"/>
  <c r="L4" i="1" s="1"/>
  <c r="W3" i="1"/>
  <c r="Q3" i="1"/>
  <c r="K3" i="1"/>
  <c r="L3" i="1" s="1"/>
  <c r="W2" i="1"/>
  <c r="Q2" i="1"/>
  <c r="K2" i="1"/>
  <c r="L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Microsoft Office User</author>
  </authors>
  <commentList>
    <comment ref="G3" authorId="0" shapeId="0" xr:uid="{E9B45D4D-800C-8D41-917E-3776FAD0D78C}">
      <text>
        <r>
          <rPr>
            <b/>
            <sz val="10"/>
            <color rgb="FF000000"/>
            <rFont val="Tahoma"/>
            <family val="2"/>
          </rPr>
          <t>Microsoft Office User:</t>
        </r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 xml:space="preserve">Due to poor morphology
</t>
        </r>
      </text>
    </comment>
  </commentList>
</comments>
</file>

<file path=xl/sharedStrings.xml><?xml version="1.0" encoding="utf-8"?>
<sst xmlns="http://schemas.openxmlformats.org/spreadsheetml/2006/main" count="123" uniqueCount="85">
  <si>
    <t>Sample #</t>
  </si>
  <si>
    <t>Array #</t>
  </si>
  <si>
    <t>Ct</t>
  </si>
  <si>
    <t>cDNA Amp Cycle</t>
  </si>
  <si>
    <t>[cDNA] pg/ul</t>
  </si>
  <si>
    <t>Total cDNA ng</t>
  </si>
  <si>
    <t>cDNA Input</t>
  </si>
  <si>
    <t>SI cycles</t>
  </si>
  <si>
    <t>Ave Frag Size [bp]</t>
  </si>
  <si>
    <t>Agilent Conc. [pg/ul]</t>
  </si>
  <si>
    <t>Dilution</t>
  </si>
  <si>
    <t>Final Conc. [pg/ul]</t>
  </si>
  <si>
    <t>index_name</t>
  </si>
  <si>
    <t>index(i7)</t>
  </si>
  <si>
    <t>index2_workflow_a(i5)</t>
  </si>
  <si>
    <t>index2_workflow_b(i5)</t>
  </si>
  <si>
    <t>% Coverage Array</t>
  </si>
  <si>
    <t>V10A27-004</t>
  </si>
  <si>
    <t>A1</t>
  </si>
  <si>
    <t>SI-TT-F3</t>
  </si>
  <si>
    <t>GAGAGGATAT</t>
  </si>
  <si>
    <t>TTGAAATGGG</t>
  </si>
  <si>
    <t>CCCATTTCAA</t>
  </si>
  <si>
    <t>B1</t>
  </si>
  <si>
    <t>SI-TT-G3</t>
  </si>
  <si>
    <t>ATGACGTCGC</t>
  </si>
  <si>
    <t>AGGTCAGGAT</t>
  </si>
  <si>
    <t>ATCCTGACCT</t>
  </si>
  <si>
    <t>C1</t>
  </si>
  <si>
    <t>SI-TT-H3</t>
  </si>
  <si>
    <t>CCCGTTCTCG</t>
  </si>
  <si>
    <t>GACGGATTGG</t>
  </si>
  <si>
    <t>CCAATCCGTC</t>
  </si>
  <si>
    <t>D1</t>
  </si>
  <si>
    <t>SI-TT-A4</t>
  </si>
  <si>
    <t>CTCTAGCGAG</t>
  </si>
  <si>
    <t>TATCTTCATC</t>
  </si>
  <si>
    <t>GATGAAGATA</t>
  </si>
  <si>
    <t>Total Volume [ul]</t>
  </si>
  <si>
    <t>V10A27-106</t>
  </si>
  <si>
    <t>SI-TT-B4</t>
  </si>
  <si>
    <t>GTAGACGAAA</t>
  </si>
  <si>
    <t>CTAGTGTGGT</t>
  </si>
  <si>
    <t>ACCACACTAG</t>
  </si>
  <si>
    <t>SI-TT-C4</t>
  </si>
  <si>
    <t>TTCTCGATGA</t>
  </si>
  <si>
    <t>TGTCGGGCAC</t>
  </si>
  <si>
    <t>GTGCCCGACA</t>
  </si>
  <si>
    <t>SI-TT-D4</t>
  </si>
  <si>
    <t>GCAGTATAGG</t>
  </si>
  <si>
    <t>TTCCGTGCAC</t>
  </si>
  <si>
    <t>GTGCACGGAA</t>
  </si>
  <si>
    <t>SI-TT-E4</t>
  </si>
  <si>
    <t>AACCACGCAT</t>
  </si>
  <si>
    <t>ATTCAGGTTA</t>
  </si>
  <si>
    <t>TAACCTGAAT</t>
  </si>
  <si>
    <t>V10T31-036</t>
  </si>
  <si>
    <t>SI-TT-F4</t>
  </si>
  <si>
    <t>CCCACCACAA</t>
  </si>
  <si>
    <t>ACCTCCGCTT</t>
  </si>
  <si>
    <t>AAGCGGAGGT</t>
  </si>
  <si>
    <t>SI-TT-G4</t>
  </si>
  <si>
    <t>GCGCTTATGG</t>
  </si>
  <si>
    <t>GCCTGGCTAG</t>
  </si>
  <si>
    <t>CTAGCCAGGC</t>
  </si>
  <si>
    <t>SI-TT-H4</t>
  </si>
  <si>
    <t>AGTTTCCTGG</t>
  </si>
  <si>
    <t>TGCCACACAG</t>
  </si>
  <si>
    <t>CTGTGTGGCA</t>
  </si>
  <si>
    <t>SI-TT-A5</t>
  </si>
  <si>
    <t>GTAGCCCTGT</t>
  </si>
  <si>
    <t>GAGCATCTAT</t>
  </si>
  <si>
    <t>ATAGATGCTC</t>
  </si>
  <si>
    <t>Slide SN #</t>
  </si>
  <si>
    <t xml:space="preserve">Est. Read Pairs </t>
  </si>
  <si>
    <t>Experiment #</t>
  </si>
  <si>
    <t>1st</t>
  </si>
  <si>
    <t>2nd</t>
  </si>
  <si>
    <t>3rd</t>
  </si>
  <si>
    <t xml:space="preserve">Sequenced? </t>
  </si>
  <si>
    <t>Yes</t>
  </si>
  <si>
    <t>No</t>
  </si>
  <si>
    <t>Br####</t>
  </si>
  <si>
    <t>Br_Region</t>
  </si>
  <si>
    <t>ITG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</si>
</sst>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rgb="FF000000"/>
      <name val="Helvetica Neue"/>
      <family val="2"/>
    </font>
    <font>
      <b/>
      <sz val="12"/>
      <color rgb="FFFF0000"/>
      <name val="Calibri"/>
      <family val="2"/>
      <scheme val="minor"/>
    </font>
    <font>
      <sz val="10"/>
      <color rgb="FF000000"/>
      <name val="Tahoma"/>
      <family val="2"/>
    </font>
    <font>
      <b/>
      <sz val="10"/>
      <color rgb="FF000000"/>
      <name val="Tahoma"/>
      <family val="2"/>
    </font>
  </fonts>
  <fills count="6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79998168889431442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medium">
        <color indexed="64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indexed="64"/>
      </bottom>
      <diagonal/>
    </border>
  </borders>
  <cellStyleXfs count="1">
    <xf numFmtId="0" fontId="0" fillId="0" borderId="0"/>
  </cellStyleXfs>
  <cellXfs count="66">
    <xf numFmtId="0" fontId="0" fillId="0" borderId="0" xfId="0"/>
    <xf numFmtId="0" fontId="1" fillId="0" borderId="4" xfId="0" applyFont="1" applyBorder="1" applyAlignment="1">
      <alignment horizontal="center"/>
    </xf>
    <xf numFmtId="0" fontId="1" fillId="0" borderId="5" xfId="0" applyFont="1" applyBorder="1" applyAlignment="1">
      <alignment horizontal="center" wrapText="1"/>
    </xf>
    <xf numFmtId="0" fontId="0" fillId="2" borderId="2" xfId="0" applyFill="1" applyBorder="1" applyAlignment="1">
      <alignment horizontal="center"/>
    </xf>
    <xf numFmtId="2" fontId="0" fillId="2" borderId="2" xfId="0" applyNumberFormat="1" applyFill="1" applyBorder="1" applyAlignment="1">
      <alignment horizontal="center"/>
    </xf>
    <xf numFmtId="3" fontId="0" fillId="2" borderId="2" xfId="0" applyNumberFormat="1" applyFill="1" applyBorder="1" applyAlignment="1">
      <alignment horizontal="center"/>
    </xf>
    <xf numFmtId="4" fontId="0" fillId="2" borderId="2" xfId="0" applyNumberForma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2" fontId="0" fillId="2" borderId="1" xfId="0" applyNumberFormat="1" applyFill="1" applyBorder="1" applyAlignment="1">
      <alignment horizontal="center"/>
    </xf>
    <xf numFmtId="4" fontId="0" fillId="2" borderId="1" xfId="0" applyNumberFormat="1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2" fontId="0" fillId="2" borderId="6" xfId="0" applyNumberFormat="1" applyFill="1" applyBorder="1" applyAlignment="1">
      <alignment horizontal="center"/>
    </xf>
    <xf numFmtId="4" fontId="0" fillId="2" borderId="6" xfId="0" applyNumberFormat="1" applyFill="1" applyBorder="1" applyAlignment="1">
      <alignment horizontal="center"/>
    </xf>
    <xf numFmtId="0" fontId="2" fillId="2" borderId="6" xfId="0" applyFont="1" applyFill="1" applyBorder="1" applyAlignment="1">
      <alignment horizontal="center"/>
    </xf>
    <xf numFmtId="0" fontId="0" fillId="2" borderId="16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2" fontId="0" fillId="3" borderId="8" xfId="0" applyNumberFormat="1" applyFill="1" applyBorder="1" applyAlignment="1">
      <alignment horizontal="center"/>
    </xf>
    <xf numFmtId="3" fontId="0" fillId="3" borderId="8" xfId="0" applyNumberFormat="1" applyFill="1" applyBorder="1" applyAlignment="1">
      <alignment horizontal="center"/>
    </xf>
    <xf numFmtId="4" fontId="0" fillId="3" borderId="8" xfId="0" applyNumberFormat="1" applyFill="1" applyBorder="1" applyAlignment="1">
      <alignment horizontal="center"/>
    </xf>
    <xf numFmtId="0" fontId="2" fillId="3" borderId="8" xfId="0" applyFont="1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2" fontId="0" fillId="3" borderId="1" xfId="0" applyNumberFormat="1" applyFill="1" applyBorder="1" applyAlignment="1">
      <alignment horizontal="center"/>
    </xf>
    <xf numFmtId="4" fontId="0" fillId="3" borderId="1" xfId="0" applyNumberForma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0" fillId="3" borderId="11" xfId="0" applyFill="1" applyBorder="1" applyAlignment="1">
      <alignment horizontal="center"/>
    </xf>
    <xf numFmtId="0" fontId="0" fillId="3" borderId="13" xfId="0" applyFill="1" applyBorder="1" applyAlignment="1">
      <alignment horizontal="center"/>
    </xf>
    <xf numFmtId="2" fontId="0" fillId="3" borderId="13" xfId="0" applyNumberFormat="1" applyFill="1" applyBorder="1" applyAlignment="1">
      <alignment horizontal="center"/>
    </xf>
    <xf numFmtId="4" fontId="0" fillId="3" borderId="13" xfId="0" applyNumberForma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0" fillId="3" borderId="14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2" fontId="0" fillId="4" borderId="1" xfId="0" applyNumberFormat="1" applyFill="1" applyBorder="1" applyAlignment="1">
      <alignment horizontal="center"/>
    </xf>
    <xf numFmtId="3" fontId="0" fillId="4" borderId="1" xfId="0" applyNumberFormat="1" applyFill="1" applyBorder="1" applyAlignment="1">
      <alignment horizontal="center"/>
    </xf>
    <xf numFmtId="4" fontId="0" fillId="4" borderId="1" xfId="0" applyNumberFormat="1" applyFill="1" applyBorder="1" applyAlignment="1">
      <alignment horizontal="center"/>
    </xf>
    <xf numFmtId="0" fontId="2" fillId="4" borderId="1" xfId="0" applyFont="1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2" fontId="0" fillId="4" borderId="13" xfId="0" applyNumberFormat="1" applyFill="1" applyBorder="1" applyAlignment="1">
      <alignment horizontal="center"/>
    </xf>
    <xf numFmtId="4" fontId="0" fillId="4" borderId="13" xfId="0" applyNumberFormat="1" applyFill="1" applyBorder="1" applyAlignment="1">
      <alignment horizontal="center"/>
    </xf>
    <xf numFmtId="0" fontId="2" fillId="4" borderId="13" xfId="0" applyFont="1" applyFill="1" applyBorder="1" applyAlignment="1">
      <alignment horizontal="center"/>
    </xf>
    <xf numFmtId="0" fontId="0" fillId="4" borderId="14" xfId="0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0" fillId="2" borderId="18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3" borderId="21" xfId="0" applyFill="1" applyBorder="1" applyAlignment="1">
      <alignment horizontal="center"/>
    </xf>
    <xf numFmtId="0" fontId="0" fillId="3" borderId="19" xfId="0" applyFill="1" applyBorder="1" applyAlignment="1">
      <alignment horizontal="center"/>
    </xf>
    <xf numFmtId="0" fontId="0" fillId="3" borderId="22" xfId="0" applyFill="1" applyBorder="1" applyAlignment="1">
      <alignment horizontal="center"/>
    </xf>
    <xf numFmtId="0" fontId="0" fillId="4" borderId="19" xfId="0" applyFill="1" applyBorder="1" applyAlignment="1">
      <alignment horizontal="center"/>
    </xf>
    <xf numFmtId="0" fontId="0" fillId="4" borderId="22" xfId="0" applyFill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1" fillId="0" borderId="3" xfId="0" applyFont="1" applyBorder="1"/>
    <xf numFmtId="0" fontId="0" fillId="2" borderId="7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em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18</xdr:row>
      <xdr:rowOff>30238</xdr:rowOff>
    </xdr:from>
    <xdr:to>
      <xdr:col>2</xdr:col>
      <xdr:colOff>377976</xdr:colOff>
      <xdr:row>44</xdr:row>
      <xdr:rowOff>37938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9A109296-A560-EA4C-9DC1-8D6C82D33839}"/>
            </a:ext>
          </a:extLst>
        </xdr:cNvPr>
        <xdr:cNvGrpSpPr/>
      </xdr:nvGrpSpPr>
      <xdr:grpSpPr>
        <a:xfrm>
          <a:off x="1" y="3613452"/>
          <a:ext cx="1965475" cy="5117938"/>
          <a:chOff x="181430" y="3961191"/>
          <a:chExt cx="1965476" cy="5117938"/>
        </a:xfrm>
      </xdr:grpSpPr>
      <xdr:sp macro="" textlink="">
        <xdr:nvSpPr>
          <xdr:cNvPr id="4" name="Rounded Rectangle 3">
            <a:extLst>
              <a:ext uri="{FF2B5EF4-FFF2-40B4-BE49-F238E27FC236}">
                <a16:creationId xmlns:a16="http://schemas.microsoft.com/office/drawing/2014/main" id="{1A3E0DD5-3CCD-7E42-B8A9-662509F71212}"/>
              </a:ext>
            </a:extLst>
          </xdr:cNvPr>
          <xdr:cNvSpPr/>
        </xdr:nvSpPr>
        <xdr:spPr>
          <a:xfrm>
            <a:off x="181430" y="3961191"/>
            <a:ext cx="1965476" cy="5117938"/>
          </a:xfrm>
          <a:prstGeom prst="roundRect">
            <a:avLst/>
          </a:prstGeom>
          <a:solidFill>
            <a:schemeClr val="accent4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pic>
        <xdr:nvPicPr>
          <xdr:cNvPr id="9" name="Picture 8">
            <a:extLst>
              <a:ext uri="{FF2B5EF4-FFF2-40B4-BE49-F238E27FC236}">
                <a16:creationId xmlns:a16="http://schemas.microsoft.com/office/drawing/2014/main" id="{AF784E38-3457-984F-A23C-3F7C1394465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6439" t="1258" r="9219" b="83053"/>
          <a:stretch/>
        </xdr:blipFill>
        <xdr:spPr>
          <a:xfrm>
            <a:off x="492409" y="4424490"/>
            <a:ext cx="1264507" cy="704511"/>
          </a:xfrm>
          <a:prstGeom prst="rect">
            <a:avLst/>
          </a:prstGeom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FE19466C-4956-FF40-9D0F-EFCD86B22F4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492409" y="5129001"/>
            <a:ext cx="1264507" cy="3913950"/>
          </a:xfrm>
          <a:prstGeom prst="rect">
            <a:avLst/>
          </a:prstGeom>
        </xdr:spPr>
      </xdr:pic>
      <xdr:sp macro="" textlink="">
        <xdr:nvSpPr>
          <xdr:cNvPr id="13" name="TextBox 15">
            <a:extLst>
              <a:ext uri="{FF2B5EF4-FFF2-40B4-BE49-F238E27FC236}">
                <a16:creationId xmlns:a16="http://schemas.microsoft.com/office/drawing/2014/main" id="{0FA16D87-4DD8-CD44-AA6F-078BBC868325}"/>
              </a:ext>
            </a:extLst>
          </xdr:cNvPr>
          <xdr:cNvSpPr txBox="1"/>
        </xdr:nvSpPr>
        <xdr:spPr>
          <a:xfrm>
            <a:off x="492410" y="5145824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1. Br3874</a:t>
            </a:r>
          </a:p>
        </xdr:txBody>
      </xdr:sp>
      <xdr:sp macro="" textlink="">
        <xdr:nvSpPr>
          <xdr:cNvPr id="14" name="TextBox 16">
            <a:extLst>
              <a:ext uri="{FF2B5EF4-FFF2-40B4-BE49-F238E27FC236}">
                <a16:creationId xmlns:a16="http://schemas.microsoft.com/office/drawing/2014/main" id="{3ADB0240-BE73-8B43-975F-449D96F9215A}"/>
              </a:ext>
            </a:extLst>
          </xdr:cNvPr>
          <xdr:cNvSpPr txBox="1"/>
        </xdr:nvSpPr>
        <xdr:spPr>
          <a:xfrm>
            <a:off x="492410" y="6061938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2. Br3854</a:t>
            </a:r>
          </a:p>
        </xdr:txBody>
      </xdr:sp>
      <xdr:sp macro="" textlink="">
        <xdr:nvSpPr>
          <xdr:cNvPr id="15" name="TextBox 17">
            <a:extLst>
              <a:ext uri="{FF2B5EF4-FFF2-40B4-BE49-F238E27FC236}">
                <a16:creationId xmlns:a16="http://schemas.microsoft.com/office/drawing/2014/main" id="{3096089C-7835-4441-8DE8-16C2EE44432D}"/>
              </a:ext>
            </a:extLst>
          </xdr:cNvPr>
          <xdr:cNvSpPr txBox="1"/>
        </xdr:nvSpPr>
        <xdr:spPr>
          <a:xfrm>
            <a:off x="492410" y="7993711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4. Br3880</a:t>
            </a:r>
          </a:p>
        </xdr:txBody>
      </xdr:sp>
      <xdr:sp macro="" textlink="">
        <xdr:nvSpPr>
          <xdr:cNvPr id="16" name="TextBox 21">
            <a:extLst>
              <a:ext uri="{FF2B5EF4-FFF2-40B4-BE49-F238E27FC236}">
                <a16:creationId xmlns:a16="http://schemas.microsoft.com/office/drawing/2014/main" id="{4EA1FADB-6D23-F84B-9AC3-6B2FF3B5BF78}"/>
              </a:ext>
            </a:extLst>
          </xdr:cNvPr>
          <xdr:cNvSpPr txBox="1"/>
        </xdr:nvSpPr>
        <xdr:spPr>
          <a:xfrm>
            <a:off x="492410" y="7428163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3. Br3873</a:t>
            </a:r>
          </a:p>
        </xdr:txBody>
      </xdr:sp>
      <xdr:sp macro="" textlink="">
        <xdr:nvSpPr>
          <xdr:cNvPr id="25" name="TextBox 35">
            <a:extLst>
              <a:ext uri="{FF2B5EF4-FFF2-40B4-BE49-F238E27FC236}">
                <a16:creationId xmlns:a16="http://schemas.microsoft.com/office/drawing/2014/main" id="{0E17049B-E5D2-C34D-BF88-E67B6C2898DF}"/>
              </a:ext>
            </a:extLst>
          </xdr:cNvPr>
          <xdr:cNvSpPr txBox="1"/>
        </xdr:nvSpPr>
        <xdr:spPr>
          <a:xfrm>
            <a:off x="243811" y="4035974"/>
            <a:ext cx="1846924" cy="369332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b="1"/>
              <a:t>1</a:t>
            </a:r>
            <a:r>
              <a:rPr lang="en-US" b="1" baseline="30000"/>
              <a:t>st</a:t>
            </a:r>
            <a:r>
              <a:rPr lang="en-US" b="1"/>
              <a:t> Set</a:t>
            </a:r>
          </a:p>
        </xdr:txBody>
      </xdr:sp>
    </xdr:grpSp>
    <xdr:clientData/>
  </xdr:twoCellAnchor>
  <xdr:twoCellAnchor>
    <xdr:from>
      <xdr:col>2</xdr:col>
      <xdr:colOff>619880</xdr:colOff>
      <xdr:row>18</xdr:row>
      <xdr:rowOff>33772</xdr:rowOff>
    </xdr:from>
    <xdr:to>
      <xdr:col>5</xdr:col>
      <xdr:colOff>362857</xdr:colOff>
      <xdr:row>44</xdr:row>
      <xdr:rowOff>41473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B0974A1C-62BD-6D4F-9F9F-56DF7A1C3F85}"/>
            </a:ext>
          </a:extLst>
        </xdr:cNvPr>
        <xdr:cNvGrpSpPr/>
      </xdr:nvGrpSpPr>
      <xdr:grpSpPr>
        <a:xfrm>
          <a:off x="2207380" y="3616986"/>
          <a:ext cx="2025953" cy="5117939"/>
          <a:chOff x="3613452" y="4010082"/>
          <a:chExt cx="2025953" cy="5117939"/>
        </a:xfrm>
      </xdr:grpSpPr>
      <xdr:sp macro="" textlink="">
        <xdr:nvSpPr>
          <xdr:cNvPr id="5" name="Rounded Rectangle 4">
            <a:extLst>
              <a:ext uri="{FF2B5EF4-FFF2-40B4-BE49-F238E27FC236}">
                <a16:creationId xmlns:a16="http://schemas.microsoft.com/office/drawing/2014/main" id="{BA96AD83-3CEF-2C4E-8E66-C450FD4158A9}"/>
              </a:ext>
            </a:extLst>
          </xdr:cNvPr>
          <xdr:cNvSpPr/>
        </xdr:nvSpPr>
        <xdr:spPr>
          <a:xfrm>
            <a:off x="3613452" y="4010082"/>
            <a:ext cx="2025953" cy="5117939"/>
          </a:xfrm>
          <a:prstGeom prst="roundRect">
            <a:avLst/>
          </a:prstGeom>
          <a:solidFill>
            <a:schemeClr val="accent1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pic>
        <xdr:nvPicPr>
          <xdr:cNvPr id="7" name="Picture 6">
            <a:extLst>
              <a:ext uri="{FF2B5EF4-FFF2-40B4-BE49-F238E27FC236}">
                <a16:creationId xmlns:a16="http://schemas.microsoft.com/office/drawing/2014/main" id="{E5B4676E-564D-1544-B651-122F6BD3A4A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8463" t="83130" r="5777" b="1579"/>
          <a:stretch/>
        </xdr:blipFill>
        <xdr:spPr>
          <a:xfrm rot="10800000">
            <a:off x="3952299" y="4411158"/>
            <a:ext cx="1362768" cy="721466"/>
          </a:xfrm>
          <a:prstGeom prst="rect">
            <a:avLst/>
          </a:prstGeom>
        </xdr:spPr>
      </xdr:pic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6C3B192B-33AE-C941-98F5-EAE2922DD4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952300" y="5129001"/>
            <a:ext cx="1362770" cy="3913950"/>
          </a:xfrm>
          <a:prstGeom prst="rect">
            <a:avLst/>
          </a:prstGeom>
        </xdr:spPr>
      </xdr:pic>
      <xdr:sp macro="" textlink="">
        <xdr:nvSpPr>
          <xdr:cNvPr id="17" name="TextBox 22">
            <a:extLst>
              <a:ext uri="{FF2B5EF4-FFF2-40B4-BE49-F238E27FC236}">
                <a16:creationId xmlns:a16="http://schemas.microsoft.com/office/drawing/2014/main" id="{056FE43C-DC27-1B4D-9B29-72AC0D1675E0}"/>
              </a:ext>
            </a:extLst>
          </xdr:cNvPr>
          <xdr:cNvSpPr txBox="1"/>
        </xdr:nvSpPr>
        <xdr:spPr>
          <a:xfrm>
            <a:off x="3983192" y="5136087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5. Br3874</a:t>
            </a:r>
          </a:p>
        </xdr:txBody>
      </xdr:sp>
      <xdr:sp macro="" textlink="">
        <xdr:nvSpPr>
          <xdr:cNvPr id="18" name="TextBox 23">
            <a:extLst>
              <a:ext uri="{FF2B5EF4-FFF2-40B4-BE49-F238E27FC236}">
                <a16:creationId xmlns:a16="http://schemas.microsoft.com/office/drawing/2014/main" id="{EADC02CD-A518-9B42-96AE-2C915D4D21A1}"/>
              </a:ext>
            </a:extLst>
          </xdr:cNvPr>
          <xdr:cNvSpPr txBox="1"/>
        </xdr:nvSpPr>
        <xdr:spPr>
          <a:xfrm>
            <a:off x="3983192" y="6052201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6. Br3854</a:t>
            </a:r>
          </a:p>
        </xdr:txBody>
      </xdr:sp>
      <xdr:sp macro="" textlink="">
        <xdr:nvSpPr>
          <xdr:cNvPr id="19" name="TextBox 24">
            <a:extLst>
              <a:ext uri="{FF2B5EF4-FFF2-40B4-BE49-F238E27FC236}">
                <a16:creationId xmlns:a16="http://schemas.microsoft.com/office/drawing/2014/main" id="{DA9FF715-2F9B-F449-84D5-B4334F75AB71}"/>
              </a:ext>
            </a:extLst>
          </xdr:cNvPr>
          <xdr:cNvSpPr txBox="1"/>
        </xdr:nvSpPr>
        <xdr:spPr>
          <a:xfrm>
            <a:off x="3983192" y="7983974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8. Br3880</a:t>
            </a:r>
          </a:p>
        </xdr:txBody>
      </xdr:sp>
      <xdr:sp macro="" textlink="">
        <xdr:nvSpPr>
          <xdr:cNvPr id="20" name="TextBox 25">
            <a:extLst>
              <a:ext uri="{FF2B5EF4-FFF2-40B4-BE49-F238E27FC236}">
                <a16:creationId xmlns:a16="http://schemas.microsoft.com/office/drawing/2014/main" id="{6E7C2CF5-324C-E244-BA2D-90052B06D86C}"/>
              </a:ext>
            </a:extLst>
          </xdr:cNvPr>
          <xdr:cNvSpPr txBox="1"/>
        </xdr:nvSpPr>
        <xdr:spPr>
          <a:xfrm>
            <a:off x="3983192" y="7149709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7. Br3873</a:t>
            </a:r>
          </a:p>
        </xdr:txBody>
      </xdr:sp>
      <xdr:sp macro="" textlink="">
        <xdr:nvSpPr>
          <xdr:cNvPr id="26" name="TextBox 36">
            <a:extLst>
              <a:ext uri="{FF2B5EF4-FFF2-40B4-BE49-F238E27FC236}">
                <a16:creationId xmlns:a16="http://schemas.microsoft.com/office/drawing/2014/main" id="{090ED653-7C6C-D243-ABAA-556E2A3BBF9B}"/>
              </a:ext>
            </a:extLst>
          </xdr:cNvPr>
          <xdr:cNvSpPr txBox="1"/>
        </xdr:nvSpPr>
        <xdr:spPr>
          <a:xfrm>
            <a:off x="3734573" y="4037880"/>
            <a:ext cx="1846924" cy="369332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b="1"/>
              <a:t>2</a:t>
            </a:r>
            <a:r>
              <a:rPr lang="en-US" b="1" baseline="30000"/>
              <a:t>nd</a:t>
            </a:r>
            <a:r>
              <a:rPr lang="en-US" b="1"/>
              <a:t> Set</a:t>
            </a:r>
          </a:p>
        </xdr:txBody>
      </xdr:sp>
    </xdr:grpSp>
    <xdr:clientData/>
  </xdr:twoCellAnchor>
  <xdr:twoCellAnchor>
    <xdr:from>
      <xdr:col>6</xdr:col>
      <xdr:colOff>12424</xdr:colOff>
      <xdr:row>18</xdr:row>
      <xdr:rowOff>3534</xdr:rowOff>
    </xdr:from>
    <xdr:to>
      <xdr:col>8</xdr:col>
      <xdr:colOff>600559</xdr:colOff>
      <xdr:row>44</xdr:row>
      <xdr:rowOff>11235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FCEE6AEB-47C1-2E45-A952-978690360580}"/>
            </a:ext>
          </a:extLst>
        </xdr:cNvPr>
        <xdr:cNvGrpSpPr/>
      </xdr:nvGrpSpPr>
      <xdr:grpSpPr>
        <a:xfrm>
          <a:off x="4427186" y="3586748"/>
          <a:ext cx="1963968" cy="5117939"/>
          <a:chOff x="8388377" y="3964725"/>
          <a:chExt cx="1963967" cy="5117939"/>
        </a:xfrm>
      </xdr:grpSpPr>
      <xdr:sp macro="" textlink="">
        <xdr:nvSpPr>
          <xdr:cNvPr id="6" name="Rounded Rectangle 5">
            <a:extLst>
              <a:ext uri="{FF2B5EF4-FFF2-40B4-BE49-F238E27FC236}">
                <a16:creationId xmlns:a16="http://schemas.microsoft.com/office/drawing/2014/main" id="{893EF9B9-A4DE-4746-9B51-5FBA1F801F81}"/>
              </a:ext>
            </a:extLst>
          </xdr:cNvPr>
          <xdr:cNvSpPr/>
        </xdr:nvSpPr>
        <xdr:spPr>
          <a:xfrm>
            <a:off x="8388377" y="3964725"/>
            <a:ext cx="1937933" cy="5117939"/>
          </a:xfrm>
          <a:prstGeom prst="roundRect">
            <a:avLst/>
          </a:prstGeom>
          <a:solidFill>
            <a:srgbClr val="92D050">
              <a:alpha val="99000"/>
            </a:srgb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pic>
        <xdr:nvPicPr>
          <xdr:cNvPr id="8" name="Picture 7">
            <a:extLst>
              <a:ext uri="{FF2B5EF4-FFF2-40B4-BE49-F238E27FC236}">
                <a16:creationId xmlns:a16="http://schemas.microsoft.com/office/drawing/2014/main" id="{ED3DA728-2BCA-4B4B-9575-A1EBFE0E731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8549" t="2183" r="5544" b="82282"/>
          <a:stretch/>
        </xdr:blipFill>
        <xdr:spPr>
          <a:xfrm>
            <a:off x="8744663" y="4428112"/>
            <a:ext cx="1287934" cy="704511"/>
          </a:xfrm>
          <a:prstGeom prst="rect">
            <a:avLst/>
          </a:prstGeom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643F2F61-BCC2-8446-A177-48007D5693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15616" r="15616"/>
          <a:stretch/>
        </xdr:blipFill>
        <xdr:spPr>
          <a:xfrm>
            <a:off x="8744663" y="5129000"/>
            <a:ext cx="1287934" cy="3913951"/>
          </a:xfrm>
          <a:prstGeom prst="rect">
            <a:avLst/>
          </a:prstGeom>
        </xdr:spPr>
      </xdr:pic>
      <xdr:sp macro="" textlink="">
        <xdr:nvSpPr>
          <xdr:cNvPr id="21" name="TextBox 26">
            <a:extLst>
              <a:ext uri="{FF2B5EF4-FFF2-40B4-BE49-F238E27FC236}">
                <a16:creationId xmlns:a16="http://schemas.microsoft.com/office/drawing/2014/main" id="{3E511ACA-22FB-244B-8EBB-AE2DB6BE01D1}"/>
              </a:ext>
            </a:extLst>
          </xdr:cNvPr>
          <xdr:cNvSpPr txBox="1"/>
        </xdr:nvSpPr>
        <xdr:spPr>
          <a:xfrm>
            <a:off x="8744663" y="5118966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9. Br3874</a:t>
            </a:r>
          </a:p>
        </xdr:txBody>
      </xdr:sp>
      <xdr:sp macro="" textlink="">
        <xdr:nvSpPr>
          <xdr:cNvPr id="22" name="TextBox 27">
            <a:extLst>
              <a:ext uri="{FF2B5EF4-FFF2-40B4-BE49-F238E27FC236}">
                <a16:creationId xmlns:a16="http://schemas.microsoft.com/office/drawing/2014/main" id="{0F7F9D83-11D7-FC4E-B527-2EBB40D5481F}"/>
              </a:ext>
            </a:extLst>
          </xdr:cNvPr>
          <xdr:cNvSpPr txBox="1"/>
        </xdr:nvSpPr>
        <xdr:spPr>
          <a:xfrm>
            <a:off x="8744663" y="6035080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10. Br3854</a:t>
            </a:r>
          </a:p>
        </xdr:txBody>
      </xdr:sp>
      <xdr:sp macro="" textlink="">
        <xdr:nvSpPr>
          <xdr:cNvPr id="23" name="TextBox 28">
            <a:extLst>
              <a:ext uri="{FF2B5EF4-FFF2-40B4-BE49-F238E27FC236}">
                <a16:creationId xmlns:a16="http://schemas.microsoft.com/office/drawing/2014/main" id="{BF411DE7-47A0-3F45-BB09-A341A28C9EB2}"/>
              </a:ext>
            </a:extLst>
          </xdr:cNvPr>
          <xdr:cNvSpPr txBox="1"/>
        </xdr:nvSpPr>
        <xdr:spPr>
          <a:xfrm>
            <a:off x="8744663" y="7966853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12. Br3880</a:t>
            </a:r>
          </a:p>
        </xdr:txBody>
      </xdr:sp>
      <xdr:sp macro="" textlink="">
        <xdr:nvSpPr>
          <xdr:cNvPr id="24" name="TextBox 29">
            <a:extLst>
              <a:ext uri="{FF2B5EF4-FFF2-40B4-BE49-F238E27FC236}">
                <a16:creationId xmlns:a16="http://schemas.microsoft.com/office/drawing/2014/main" id="{257522ED-11D1-244B-BC97-35CE08475EEC}"/>
              </a:ext>
            </a:extLst>
          </xdr:cNvPr>
          <xdr:cNvSpPr txBox="1"/>
        </xdr:nvSpPr>
        <xdr:spPr>
          <a:xfrm>
            <a:off x="8744663" y="7132588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11. Br3873</a:t>
            </a:r>
          </a:p>
        </xdr:txBody>
      </xdr:sp>
      <xdr:sp macro="" textlink="">
        <xdr:nvSpPr>
          <xdr:cNvPr id="27" name="TextBox 37">
            <a:extLst>
              <a:ext uri="{FF2B5EF4-FFF2-40B4-BE49-F238E27FC236}">
                <a16:creationId xmlns:a16="http://schemas.microsoft.com/office/drawing/2014/main" id="{0AFD9C9A-FB42-8B42-B0D7-1C5C930C6E70}"/>
              </a:ext>
            </a:extLst>
          </xdr:cNvPr>
          <xdr:cNvSpPr txBox="1"/>
        </xdr:nvSpPr>
        <xdr:spPr>
          <a:xfrm>
            <a:off x="8505420" y="4052999"/>
            <a:ext cx="1846924" cy="369332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b="1"/>
              <a:t>3</a:t>
            </a:r>
            <a:r>
              <a:rPr lang="en-US" b="1" baseline="30000"/>
              <a:t>rd</a:t>
            </a:r>
            <a:r>
              <a:rPr lang="en-US" b="1"/>
              <a:t> Set</a:t>
            </a:r>
          </a:p>
        </xdr:txBody>
      </xdr:sp>
    </xdr:grpSp>
    <xdr:clientData/>
  </xdr:twoCellAnchor>
  <xdr:twoCellAnchor editAs="oneCell">
    <xdr:from>
      <xdr:col>9</xdr:col>
      <xdr:colOff>15119</xdr:colOff>
      <xdr:row>17</xdr:row>
      <xdr:rowOff>181428</xdr:rowOff>
    </xdr:from>
    <xdr:to>
      <xdr:col>20</xdr:col>
      <xdr:colOff>792238</xdr:colOff>
      <xdr:row>52</xdr:row>
      <xdr:rowOff>160262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7CADBD0-0E9A-244C-BA04-9EB6180BC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4762" y="3976309"/>
          <a:ext cx="12192000" cy="685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40CC9-EBA1-CA4F-88C8-75767F28852D}">
  <sheetPr>
    <pageSetUpPr fitToPage="1"/>
  </sheetPr>
  <dimension ref="A1:X13"/>
  <sheetViews>
    <sheetView tabSelected="1" zoomScale="84" workbookViewId="0">
      <selection activeCell="T15" sqref="T15"/>
    </sheetView>
  </sheetViews>
  <sheetFormatPr baseColWidth="10" defaultRowHeight="16" x14ac:dyDescent="0.2"/>
  <cols>
    <col min="1" max="1" width="12" bestFit="1" customWidth="1"/>
    <col min="2" max="2" width="8.83203125" bestFit="1" customWidth="1"/>
    <col min="3" max="3" width="8.83203125" customWidth="1"/>
    <col min="4" max="4" width="9.83203125" bestFit="1" customWidth="1"/>
    <col min="5" max="5" width="11.1640625" bestFit="1" customWidth="1"/>
    <col min="6" max="6" width="7.1640625" bestFit="1" customWidth="1"/>
    <col min="7" max="7" width="11.5" bestFit="1" customWidth="1"/>
    <col min="8" max="8" width="6.5" customWidth="1"/>
    <col min="9" max="9" width="15" bestFit="1" customWidth="1"/>
    <col min="10" max="10" width="12" bestFit="1" customWidth="1"/>
    <col min="11" max="11" width="13" bestFit="1" customWidth="1"/>
    <col min="12" max="12" width="10.5" bestFit="1" customWidth="1"/>
    <col min="13" max="13" width="8.1640625" bestFit="1" customWidth="1"/>
    <col min="14" max="14" width="16.33203125" bestFit="1" customWidth="1"/>
    <col min="15" max="15" width="18.1640625" bestFit="1" customWidth="1"/>
    <col min="17" max="17" width="16.33203125" bestFit="1" customWidth="1"/>
    <col min="18" max="18" width="11.33203125" bestFit="1" customWidth="1"/>
    <col min="19" max="19" width="12.6640625" bestFit="1" customWidth="1"/>
    <col min="20" max="21" width="20.5" bestFit="1" customWidth="1"/>
    <col min="22" max="22" width="15.83203125" bestFit="1" customWidth="1"/>
    <col min="23" max="23" width="13.33203125" bestFit="1" customWidth="1"/>
    <col min="24" max="24" width="15.5" bestFit="1" customWidth="1"/>
  </cols>
  <sheetData>
    <row r="1" spans="1:24" ht="15" customHeight="1" thickBot="1" x14ac:dyDescent="0.25">
      <c r="A1" s="56" t="s">
        <v>75</v>
      </c>
      <c r="B1" s="46" t="s">
        <v>0</v>
      </c>
      <c r="C1" s="46" t="s">
        <v>82</v>
      </c>
      <c r="D1" s="46" t="s">
        <v>83</v>
      </c>
      <c r="E1" s="1" t="s">
        <v>73</v>
      </c>
      <c r="F1" s="1" t="s">
        <v>1</v>
      </c>
      <c r="G1" s="1" t="s">
        <v>79</v>
      </c>
      <c r="H1" s="1" t="s">
        <v>2</v>
      </c>
      <c r="I1" s="1" t="s">
        <v>3</v>
      </c>
      <c r="J1" s="1" t="s">
        <v>4</v>
      </c>
      <c r="K1" s="1" t="s">
        <v>5</v>
      </c>
      <c r="L1" s="1" t="s">
        <v>6</v>
      </c>
      <c r="M1" s="1" t="s">
        <v>7</v>
      </c>
      <c r="N1" s="1" t="s">
        <v>8</v>
      </c>
      <c r="O1" s="1" t="s">
        <v>9</v>
      </c>
      <c r="P1" s="1" t="s">
        <v>10</v>
      </c>
      <c r="Q1" s="1" t="s">
        <v>11</v>
      </c>
      <c r="R1" s="1" t="s">
        <v>12</v>
      </c>
      <c r="S1" s="1" t="s">
        <v>13</v>
      </c>
      <c r="T1" s="1" t="s">
        <v>14</v>
      </c>
      <c r="U1" s="1" t="s">
        <v>15</v>
      </c>
      <c r="V1" s="1" t="s">
        <v>16</v>
      </c>
      <c r="W1" s="1" t="s">
        <v>74</v>
      </c>
      <c r="X1" s="2" t="s">
        <v>38</v>
      </c>
    </row>
    <row r="2" spans="1:24" x14ac:dyDescent="0.2">
      <c r="A2" s="57" t="s">
        <v>76</v>
      </c>
      <c r="B2" s="47">
        <v>1</v>
      </c>
      <c r="C2" s="47">
        <v>3874</v>
      </c>
      <c r="D2" s="47" t="s">
        <v>84</v>
      </c>
      <c r="E2" s="3" t="s">
        <v>17</v>
      </c>
      <c r="F2" s="3" t="s">
        <v>18</v>
      </c>
      <c r="G2" s="3" t="s">
        <v>80</v>
      </c>
      <c r="H2" s="4">
        <v>15.87</v>
      </c>
      <c r="I2" s="4">
        <v>16</v>
      </c>
      <c r="J2" s="3">
        <v>3129.95</v>
      </c>
      <c r="K2" s="4">
        <f>J2*40/1000</f>
        <v>125.19799999999999</v>
      </c>
      <c r="L2" s="4">
        <f>K2*0.25</f>
        <v>31.299499999999998</v>
      </c>
      <c r="M2" s="3">
        <v>19</v>
      </c>
      <c r="N2" s="5">
        <v>653</v>
      </c>
      <c r="O2" s="6">
        <v>39199.160000000003</v>
      </c>
      <c r="P2" s="6">
        <v>5</v>
      </c>
      <c r="Q2" s="6">
        <f>O2*P2</f>
        <v>195995.80000000002</v>
      </c>
      <c r="R2" s="3" t="s">
        <v>19</v>
      </c>
      <c r="S2" s="7" t="s">
        <v>20</v>
      </c>
      <c r="T2" s="3" t="s">
        <v>21</v>
      </c>
      <c r="U2" s="7" t="s">
        <v>22</v>
      </c>
      <c r="V2" s="3">
        <v>90</v>
      </c>
      <c r="W2" s="3">
        <f>((V2/100)*5000*50000)</f>
        <v>225000000</v>
      </c>
      <c r="X2" s="8">
        <v>38</v>
      </c>
    </row>
    <row r="3" spans="1:24" x14ac:dyDescent="0.2">
      <c r="A3" s="58"/>
      <c r="B3" s="48">
        <v>2</v>
      </c>
      <c r="C3" s="48">
        <v>3854</v>
      </c>
      <c r="D3" s="48" t="s">
        <v>84</v>
      </c>
      <c r="E3" s="9" t="s">
        <v>17</v>
      </c>
      <c r="F3" s="9" t="s">
        <v>23</v>
      </c>
      <c r="G3" s="55" t="s">
        <v>81</v>
      </c>
      <c r="H3" s="10">
        <v>15.94</v>
      </c>
      <c r="I3" s="10">
        <v>16</v>
      </c>
      <c r="J3" s="9">
        <v>2195.2800000000002</v>
      </c>
      <c r="K3" s="10">
        <f t="shared" ref="K3:K5" si="0">J3*40/1000</f>
        <v>87.811200000000014</v>
      </c>
      <c r="L3" s="10">
        <f t="shared" ref="L3:L5" si="1">K3*0.25</f>
        <v>21.952800000000003</v>
      </c>
      <c r="M3" s="9">
        <v>19</v>
      </c>
      <c r="N3" s="9">
        <v>595</v>
      </c>
      <c r="O3" s="11">
        <v>58101.72</v>
      </c>
      <c r="P3" s="11">
        <v>5</v>
      </c>
      <c r="Q3" s="11">
        <f t="shared" ref="Q3:Q5" si="2">O3*P3</f>
        <v>290508.59999999998</v>
      </c>
      <c r="R3" s="9" t="s">
        <v>24</v>
      </c>
      <c r="S3" s="9" t="s">
        <v>25</v>
      </c>
      <c r="T3" s="9" t="s">
        <v>26</v>
      </c>
      <c r="U3" s="9" t="s">
        <v>27</v>
      </c>
      <c r="V3" s="9">
        <v>70</v>
      </c>
      <c r="W3" s="9">
        <f>(V3/100)*5000*50000</f>
        <v>175000000</v>
      </c>
      <c r="X3" s="12">
        <v>38</v>
      </c>
    </row>
    <row r="4" spans="1:24" x14ac:dyDescent="0.2">
      <c r="A4" s="58"/>
      <c r="B4" s="48">
        <v>3</v>
      </c>
      <c r="C4" s="48">
        <v>3873</v>
      </c>
      <c r="D4" s="48" t="s">
        <v>84</v>
      </c>
      <c r="E4" s="9" t="s">
        <v>17</v>
      </c>
      <c r="F4" s="9" t="s">
        <v>28</v>
      </c>
      <c r="G4" s="55" t="s">
        <v>81</v>
      </c>
      <c r="H4" s="10">
        <v>15.81</v>
      </c>
      <c r="I4" s="10">
        <v>16</v>
      </c>
      <c r="J4" s="9">
        <v>2981.3</v>
      </c>
      <c r="K4" s="10">
        <f t="shared" si="0"/>
        <v>119.252</v>
      </c>
      <c r="L4" s="10">
        <f t="shared" si="1"/>
        <v>29.812999999999999</v>
      </c>
      <c r="M4" s="9">
        <v>19</v>
      </c>
      <c r="N4" s="9">
        <v>486</v>
      </c>
      <c r="O4" s="11">
        <v>4522.8100000000004</v>
      </c>
      <c r="P4" s="11">
        <v>5</v>
      </c>
      <c r="Q4" s="11">
        <f t="shared" si="2"/>
        <v>22614.050000000003</v>
      </c>
      <c r="R4" s="9" t="s">
        <v>29</v>
      </c>
      <c r="S4" s="13" t="s">
        <v>30</v>
      </c>
      <c r="T4" s="13" t="s">
        <v>31</v>
      </c>
      <c r="U4" s="13" t="s">
        <v>32</v>
      </c>
      <c r="V4" s="9">
        <v>40</v>
      </c>
      <c r="W4" s="9">
        <f t="shared" ref="W4:W5" si="3">(V4/100)*5000*50000</f>
        <v>100000000</v>
      </c>
      <c r="X4" s="12">
        <v>38</v>
      </c>
    </row>
    <row r="5" spans="1:24" ht="17" thickBot="1" x14ac:dyDescent="0.25">
      <c r="A5" s="59"/>
      <c r="B5" s="49">
        <v>4</v>
      </c>
      <c r="C5" s="49">
        <v>3880</v>
      </c>
      <c r="D5" s="49" t="s">
        <v>84</v>
      </c>
      <c r="E5" s="14" t="s">
        <v>17</v>
      </c>
      <c r="F5" s="14" t="s">
        <v>33</v>
      </c>
      <c r="G5" s="14" t="s">
        <v>80</v>
      </c>
      <c r="H5" s="15">
        <v>15.67</v>
      </c>
      <c r="I5" s="15">
        <v>16</v>
      </c>
      <c r="J5" s="14">
        <v>4484.4399999999996</v>
      </c>
      <c r="K5" s="15">
        <f t="shared" si="0"/>
        <v>179.37759999999997</v>
      </c>
      <c r="L5" s="15">
        <f t="shared" si="1"/>
        <v>44.844399999999993</v>
      </c>
      <c r="M5" s="14">
        <v>19</v>
      </c>
      <c r="N5" s="14">
        <v>507</v>
      </c>
      <c r="O5" s="16">
        <v>3894.46</v>
      </c>
      <c r="P5" s="16">
        <v>5</v>
      </c>
      <c r="Q5" s="16">
        <f t="shared" si="2"/>
        <v>19472.3</v>
      </c>
      <c r="R5" s="14" t="s">
        <v>34</v>
      </c>
      <c r="S5" s="17" t="s">
        <v>35</v>
      </c>
      <c r="T5" s="17" t="s">
        <v>36</v>
      </c>
      <c r="U5" s="17" t="s">
        <v>37</v>
      </c>
      <c r="V5" s="14">
        <v>90</v>
      </c>
      <c r="W5" s="14">
        <f t="shared" si="3"/>
        <v>225000000</v>
      </c>
      <c r="X5" s="18">
        <v>38</v>
      </c>
    </row>
    <row r="6" spans="1:24" x14ac:dyDescent="0.2">
      <c r="A6" s="60" t="s">
        <v>77</v>
      </c>
      <c r="B6" s="50">
        <v>5</v>
      </c>
      <c r="C6" s="50">
        <v>3874</v>
      </c>
      <c r="D6" s="50" t="s">
        <v>84</v>
      </c>
      <c r="E6" s="19" t="s">
        <v>39</v>
      </c>
      <c r="F6" s="19" t="s">
        <v>18</v>
      </c>
      <c r="G6" s="19" t="s">
        <v>80</v>
      </c>
      <c r="H6" s="20">
        <v>17.190000000000001</v>
      </c>
      <c r="I6" s="20">
        <v>17</v>
      </c>
      <c r="J6" s="19">
        <v>4708.2700000000004</v>
      </c>
      <c r="K6" s="20">
        <f>J6*40/1000</f>
        <v>188.33080000000001</v>
      </c>
      <c r="L6" s="20">
        <f>K6*0.25</f>
        <v>47.082700000000003</v>
      </c>
      <c r="M6" s="19">
        <v>16</v>
      </c>
      <c r="N6" s="21">
        <v>452</v>
      </c>
      <c r="O6" s="22">
        <v>1513.01</v>
      </c>
      <c r="P6" s="22">
        <v>5</v>
      </c>
      <c r="Q6" s="22">
        <f>O6*P6</f>
        <v>7565.05</v>
      </c>
      <c r="R6" s="23" t="s">
        <v>40</v>
      </c>
      <c r="S6" s="23" t="s">
        <v>41</v>
      </c>
      <c r="T6" s="23" t="s">
        <v>42</v>
      </c>
      <c r="U6" s="23" t="s">
        <v>43</v>
      </c>
      <c r="V6" s="19">
        <v>90</v>
      </c>
      <c r="W6" s="19">
        <f>(V6/100)*5000*50000</f>
        <v>225000000</v>
      </c>
      <c r="X6" s="24">
        <v>38</v>
      </c>
    </row>
    <row r="7" spans="1:24" x14ac:dyDescent="0.2">
      <c r="A7" s="61"/>
      <c r="B7" s="51">
        <v>6</v>
      </c>
      <c r="C7" s="51">
        <v>3854</v>
      </c>
      <c r="D7" s="51" t="s">
        <v>84</v>
      </c>
      <c r="E7" s="25" t="s">
        <v>39</v>
      </c>
      <c r="F7" s="25" t="s">
        <v>23</v>
      </c>
      <c r="G7" s="25" t="s">
        <v>80</v>
      </c>
      <c r="H7" s="26">
        <v>17.989999999999998</v>
      </c>
      <c r="I7" s="26">
        <v>17</v>
      </c>
      <c r="J7" s="25">
        <v>5286.07</v>
      </c>
      <c r="K7" s="26">
        <f t="shared" ref="K7:K9" si="4">J7*40/1000</f>
        <v>211.44279999999998</v>
      </c>
      <c r="L7" s="26">
        <f t="shared" ref="L7:L9" si="5">K7*0.25</f>
        <v>52.860699999999994</v>
      </c>
      <c r="M7" s="25">
        <v>16</v>
      </c>
      <c r="N7" s="25">
        <v>456</v>
      </c>
      <c r="O7" s="27">
        <v>854.58</v>
      </c>
      <c r="P7" s="27">
        <v>5</v>
      </c>
      <c r="Q7" s="27">
        <f t="shared" ref="Q7:Q9" si="6">O7*P7</f>
        <v>4272.9000000000005</v>
      </c>
      <c r="R7" s="28" t="s">
        <v>44</v>
      </c>
      <c r="S7" s="28" t="s">
        <v>45</v>
      </c>
      <c r="T7" s="28" t="s">
        <v>46</v>
      </c>
      <c r="U7" s="28" t="s">
        <v>47</v>
      </c>
      <c r="V7" s="25">
        <v>70</v>
      </c>
      <c r="W7" s="25">
        <f t="shared" ref="W7:W9" si="7">(V7/100)*5000*50000</f>
        <v>175000000</v>
      </c>
      <c r="X7" s="29">
        <v>38</v>
      </c>
    </row>
    <row r="8" spans="1:24" x14ac:dyDescent="0.2">
      <c r="A8" s="61"/>
      <c r="B8" s="51">
        <v>7</v>
      </c>
      <c r="C8" s="51">
        <v>3873</v>
      </c>
      <c r="D8" s="51" t="s">
        <v>84</v>
      </c>
      <c r="E8" s="25" t="s">
        <v>39</v>
      </c>
      <c r="F8" s="25" t="s">
        <v>28</v>
      </c>
      <c r="G8" s="25" t="s">
        <v>80</v>
      </c>
      <c r="H8" s="26">
        <v>16.05</v>
      </c>
      <c r="I8" s="26">
        <v>16</v>
      </c>
      <c r="J8" s="25">
        <v>3291</v>
      </c>
      <c r="K8" s="26">
        <f t="shared" si="4"/>
        <v>131.63999999999999</v>
      </c>
      <c r="L8" s="26">
        <f t="shared" si="5"/>
        <v>32.909999999999997</v>
      </c>
      <c r="M8" s="25">
        <v>16</v>
      </c>
      <c r="N8" s="25">
        <v>438</v>
      </c>
      <c r="O8" s="27">
        <v>1384.76</v>
      </c>
      <c r="P8" s="27">
        <v>5</v>
      </c>
      <c r="Q8" s="27">
        <f t="shared" si="6"/>
        <v>6923.8</v>
      </c>
      <c r="R8" s="28" t="s">
        <v>48</v>
      </c>
      <c r="S8" s="28" t="s">
        <v>49</v>
      </c>
      <c r="T8" s="28" t="s">
        <v>50</v>
      </c>
      <c r="U8" s="28" t="s">
        <v>51</v>
      </c>
      <c r="V8" s="25">
        <v>80</v>
      </c>
      <c r="W8" s="25">
        <f t="shared" si="7"/>
        <v>200000000</v>
      </c>
      <c r="X8" s="29">
        <v>38</v>
      </c>
    </row>
    <row r="9" spans="1:24" ht="17" thickBot="1" x14ac:dyDescent="0.25">
      <c r="A9" s="62"/>
      <c r="B9" s="52">
        <v>8</v>
      </c>
      <c r="C9" s="52">
        <v>3880</v>
      </c>
      <c r="D9" s="52" t="s">
        <v>84</v>
      </c>
      <c r="E9" s="30" t="s">
        <v>39</v>
      </c>
      <c r="F9" s="30" t="s">
        <v>33</v>
      </c>
      <c r="G9" s="30" t="s">
        <v>80</v>
      </c>
      <c r="H9" s="31">
        <v>16.23</v>
      </c>
      <c r="I9" s="31">
        <v>16</v>
      </c>
      <c r="J9" s="30">
        <v>5004</v>
      </c>
      <c r="K9" s="31">
        <f t="shared" si="4"/>
        <v>200.16</v>
      </c>
      <c r="L9" s="31">
        <f t="shared" si="5"/>
        <v>50.04</v>
      </c>
      <c r="M9" s="30">
        <v>16</v>
      </c>
      <c r="N9" s="30">
        <v>441</v>
      </c>
      <c r="O9" s="32">
        <v>2209.41</v>
      </c>
      <c r="P9" s="32">
        <v>5</v>
      </c>
      <c r="Q9" s="32">
        <f t="shared" si="6"/>
        <v>11047.05</v>
      </c>
      <c r="R9" s="33" t="s">
        <v>52</v>
      </c>
      <c r="S9" s="33" t="s">
        <v>53</v>
      </c>
      <c r="T9" s="33" t="s">
        <v>54</v>
      </c>
      <c r="U9" s="33" t="s">
        <v>55</v>
      </c>
      <c r="V9" s="30">
        <v>90</v>
      </c>
      <c r="W9" s="30">
        <f t="shared" si="7"/>
        <v>225000000</v>
      </c>
      <c r="X9" s="34">
        <v>38</v>
      </c>
    </row>
    <row r="10" spans="1:24" x14ac:dyDescent="0.2">
      <c r="A10" s="63" t="s">
        <v>78</v>
      </c>
      <c r="B10" s="53">
        <v>9</v>
      </c>
      <c r="C10" s="53">
        <v>3874</v>
      </c>
      <c r="D10" s="53" t="s">
        <v>84</v>
      </c>
      <c r="E10" s="35" t="s">
        <v>56</v>
      </c>
      <c r="F10" s="35" t="s">
        <v>18</v>
      </c>
      <c r="G10" s="35" t="s">
        <v>80</v>
      </c>
      <c r="H10" s="36">
        <v>16.66</v>
      </c>
      <c r="I10" s="36">
        <v>17</v>
      </c>
      <c r="J10" s="35">
        <v>6308.99</v>
      </c>
      <c r="K10" s="36">
        <f>J10*40/1000</f>
        <v>252.35959999999997</v>
      </c>
      <c r="L10" s="36">
        <f>K10*0.25</f>
        <v>63.089899999999993</v>
      </c>
      <c r="M10" s="35">
        <v>16</v>
      </c>
      <c r="N10" s="37">
        <v>468</v>
      </c>
      <c r="O10" s="38">
        <v>3823.71</v>
      </c>
      <c r="P10" s="38">
        <v>5</v>
      </c>
      <c r="Q10" s="38">
        <f>O10*P10</f>
        <v>19118.55</v>
      </c>
      <c r="R10" s="39" t="s">
        <v>57</v>
      </c>
      <c r="S10" s="39" t="s">
        <v>58</v>
      </c>
      <c r="T10" s="39" t="s">
        <v>59</v>
      </c>
      <c r="U10" s="39" t="s">
        <v>60</v>
      </c>
      <c r="V10" s="35">
        <v>90</v>
      </c>
      <c r="W10" s="35">
        <f>(V10/100)*5000*50000</f>
        <v>225000000</v>
      </c>
      <c r="X10" s="40">
        <v>39</v>
      </c>
    </row>
    <row r="11" spans="1:24" x14ac:dyDescent="0.2">
      <c r="A11" s="64"/>
      <c r="B11" s="53">
        <v>10</v>
      </c>
      <c r="C11" s="53">
        <v>3854</v>
      </c>
      <c r="D11" s="53" t="s">
        <v>84</v>
      </c>
      <c r="E11" s="35" t="s">
        <v>56</v>
      </c>
      <c r="F11" s="35" t="s">
        <v>23</v>
      </c>
      <c r="G11" s="35" t="s">
        <v>80</v>
      </c>
      <c r="H11" s="36">
        <v>16.39</v>
      </c>
      <c r="I11" s="36">
        <v>17</v>
      </c>
      <c r="J11" s="35">
        <v>6075.48</v>
      </c>
      <c r="K11" s="36">
        <f t="shared" ref="K11:K13" si="8">J11*40/1000</f>
        <v>243.01919999999998</v>
      </c>
      <c r="L11" s="36">
        <f t="shared" ref="L11:L13" si="9">K11*0.25</f>
        <v>60.754799999999996</v>
      </c>
      <c r="M11" s="35">
        <v>16</v>
      </c>
      <c r="N11" s="35">
        <v>479</v>
      </c>
      <c r="O11" s="38">
        <v>3032.32</v>
      </c>
      <c r="P11" s="38">
        <v>5</v>
      </c>
      <c r="Q11" s="38">
        <f t="shared" ref="Q11:Q13" si="10">O11*P11</f>
        <v>15161.6</v>
      </c>
      <c r="R11" s="39" t="s">
        <v>61</v>
      </c>
      <c r="S11" s="39" t="s">
        <v>62</v>
      </c>
      <c r="T11" s="39" t="s">
        <v>63</v>
      </c>
      <c r="U11" s="39" t="s">
        <v>64</v>
      </c>
      <c r="V11" s="35">
        <v>70</v>
      </c>
      <c r="W11" s="35">
        <f t="shared" ref="W11:W13" si="11">(V11/100)*5000*50000</f>
        <v>175000000</v>
      </c>
      <c r="X11" s="40">
        <v>39</v>
      </c>
    </row>
    <row r="12" spans="1:24" x14ac:dyDescent="0.2">
      <c r="A12" s="64"/>
      <c r="B12" s="53">
        <v>11</v>
      </c>
      <c r="C12" s="53">
        <v>3873</v>
      </c>
      <c r="D12" s="53" t="s">
        <v>84</v>
      </c>
      <c r="E12" s="35" t="s">
        <v>56</v>
      </c>
      <c r="F12" s="35" t="s">
        <v>28</v>
      </c>
      <c r="G12" s="35" t="s">
        <v>80</v>
      </c>
      <c r="H12" s="36">
        <v>16.23</v>
      </c>
      <c r="I12" s="36">
        <v>17</v>
      </c>
      <c r="J12" s="35">
        <v>4934.29</v>
      </c>
      <c r="K12" s="36">
        <f t="shared" si="8"/>
        <v>197.3716</v>
      </c>
      <c r="L12" s="36">
        <f t="shared" si="9"/>
        <v>49.3429</v>
      </c>
      <c r="M12" s="35">
        <v>16</v>
      </c>
      <c r="N12" s="35">
        <v>468</v>
      </c>
      <c r="O12" s="38">
        <v>4363.3500000000004</v>
      </c>
      <c r="P12" s="38">
        <v>5</v>
      </c>
      <c r="Q12" s="38">
        <f t="shared" si="10"/>
        <v>21816.75</v>
      </c>
      <c r="R12" s="39" t="s">
        <v>65</v>
      </c>
      <c r="S12" s="39" t="s">
        <v>66</v>
      </c>
      <c r="T12" s="39" t="s">
        <v>67</v>
      </c>
      <c r="U12" s="39" t="s">
        <v>68</v>
      </c>
      <c r="V12" s="35">
        <v>80</v>
      </c>
      <c r="W12" s="35">
        <f t="shared" si="11"/>
        <v>200000000</v>
      </c>
      <c r="X12" s="40">
        <v>39</v>
      </c>
    </row>
    <row r="13" spans="1:24" ht="17" thickBot="1" x14ac:dyDescent="0.25">
      <c r="A13" s="65"/>
      <c r="B13" s="54">
        <v>12</v>
      </c>
      <c r="C13" s="54">
        <v>3880</v>
      </c>
      <c r="D13" s="54" t="s">
        <v>84</v>
      </c>
      <c r="E13" s="41" t="s">
        <v>56</v>
      </c>
      <c r="F13" s="41" t="s">
        <v>33</v>
      </c>
      <c r="G13" s="41" t="s">
        <v>80</v>
      </c>
      <c r="H13" s="42">
        <v>16.46</v>
      </c>
      <c r="I13" s="42">
        <v>17</v>
      </c>
      <c r="J13" s="41">
        <v>5766.1</v>
      </c>
      <c r="K13" s="42">
        <f t="shared" si="8"/>
        <v>230.64400000000001</v>
      </c>
      <c r="L13" s="42">
        <f t="shared" si="9"/>
        <v>57.661000000000001</v>
      </c>
      <c r="M13" s="41">
        <v>16</v>
      </c>
      <c r="N13" s="41">
        <v>458</v>
      </c>
      <c r="O13" s="43">
        <v>3988.34</v>
      </c>
      <c r="P13" s="43">
        <v>5</v>
      </c>
      <c r="Q13" s="43">
        <f t="shared" si="10"/>
        <v>19941.7</v>
      </c>
      <c r="R13" s="44" t="s">
        <v>69</v>
      </c>
      <c r="S13" s="44" t="s">
        <v>70</v>
      </c>
      <c r="T13" s="44" t="s">
        <v>71</v>
      </c>
      <c r="U13" s="44" t="s">
        <v>72</v>
      </c>
      <c r="V13" s="41">
        <v>90</v>
      </c>
      <c r="W13" s="41">
        <f t="shared" si="11"/>
        <v>225000000</v>
      </c>
      <c r="X13" s="45">
        <v>39</v>
      </c>
    </row>
  </sheetData>
  <mergeCells count="3">
    <mergeCell ref="A2:A5"/>
    <mergeCell ref="A6:A9"/>
    <mergeCell ref="A10:A13"/>
  </mergeCells>
  <pageMargins left="0.25" right="0.25" top="0.75" bottom="0.75" header="0.3" footer="0.3"/>
  <pageSetup scale="47" orientation="landscape" horizontalDpi="0" verticalDpi="0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Leonardo Collado Torres</cp:lastModifiedBy>
  <cp:lastPrinted>2021-04-20T14:04:50Z</cp:lastPrinted>
  <dcterms:created xsi:type="dcterms:W3CDTF">2021-04-20T01:52:00Z</dcterms:created>
  <dcterms:modified xsi:type="dcterms:W3CDTF">2022-09-02T18:25:49Z</dcterms:modified>
</cp:coreProperties>
</file>